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EED" lockStructure="1"/>
  <bookViews>
    <workbookView xWindow="360" yWindow="300" windowWidth="14910" windowHeight="7950" tabRatio="0"/>
  </bookViews>
  <sheets>
    <sheet name="шк.71" sheetId="1" r:id="rId1"/>
  </sheets>
  <definedNames>
    <definedName name="FIO" localSheetId="0">шк.71!$F$17</definedName>
  </definedNames>
  <calcPr calcId="145621"/>
</workbook>
</file>

<file path=xl/calcChain.xml><?xml version="1.0" encoding="utf-8"?>
<calcChain xmlns="http://schemas.openxmlformats.org/spreadsheetml/2006/main">
  <c r="G6" i="1" l="1"/>
  <c r="F6" i="1"/>
  <c r="F5" i="1" l="1"/>
  <c r="G5" i="1"/>
  <c r="C56" i="1"/>
  <c r="C58" i="1"/>
  <c r="C48" i="1"/>
  <c r="F45" i="1"/>
  <c r="F46" i="1"/>
  <c r="C44" i="1"/>
  <c r="C43" i="1"/>
  <c r="F43" i="1" s="1"/>
  <c r="C36" i="1"/>
  <c r="C37" i="1"/>
  <c r="C20" i="1" l="1"/>
  <c r="F57" i="1" l="1"/>
  <c r="F58" i="1"/>
  <c r="F41" i="1"/>
  <c r="F42" i="1"/>
  <c r="F44" i="1"/>
  <c r="F48" i="1"/>
  <c r="F50" i="1"/>
  <c r="F51" i="1"/>
  <c r="F52" i="1"/>
  <c r="C49" i="1"/>
  <c r="F49" i="1" s="1"/>
  <c r="C54" i="1"/>
  <c r="F54" i="1" s="1"/>
  <c r="F40" i="1"/>
  <c r="F55" i="1"/>
  <c r="F56" i="1"/>
  <c r="F23" i="1" l="1"/>
  <c r="F24" i="1"/>
  <c r="F25" i="1"/>
  <c r="F26" i="1"/>
  <c r="F27" i="1"/>
  <c r="H7" i="1" l="1"/>
  <c r="H6" i="1" l="1"/>
  <c r="H5" i="1"/>
  <c r="C34" i="1" l="1"/>
  <c r="F37" i="1"/>
  <c r="F38" i="1"/>
  <c r="C17" i="1"/>
  <c r="F59" i="1" l="1"/>
  <c r="F53" i="1"/>
  <c r="E47" i="1"/>
  <c r="D47" i="1"/>
  <c r="C47" i="1"/>
  <c r="F39" i="1"/>
  <c r="F36" i="1"/>
  <c r="F35" i="1"/>
  <c r="E34" i="1"/>
  <c r="D34" i="1"/>
  <c r="F33" i="1"/>
  <c r="F32" i="1"/>
  <c r="E31" i="1"/>
  <c r="D31" i="1"/>
  <c r="C31" i="1"/>
  <c r="F30" i="1"/>
  <c r="F29" i="1"/>
  <c r="F28" i="1"/>
  <c r="F22" i="1"/>
  <c r="F21" i="1"/>
  <c r="F20" i="1"/>
  <c r="F19" i="1"/>
  <c r="F18" i="1"/>
  <c r="E17" i="1"/>
  <c r="D17" i="1"/>
  <c r="F16" i="1"/>
  <c r="F15" i="1"/>
  <c r="F14" i="1"/>
  <c r="F13" i="1"/>
  <c r="F12" i="1"/>
  <c r="F47" i="1" l="1"/>
  <c r="C60" i="1"/>
  <c r="D60" i="1"/>
  <c r="E60" i="1"/>
  <c r="F34" i="1"/>
  <c r="F17" i="1"/>
  <c r="F31" i="1"/>
  <c r="F60" i="1" l="1"/>
</calcChain>
</file>

<file path=xl/sharedStrings.xml><?xml version="1.0" encoding="utf-8"?>
<sst xmlns="http://schemas.openxmlformats.org/spreadsheetml/2006/main" count="66" uniqueCount="64">
  <si>
    <t>Источник финансирования</t>
  </si>
  <si>
    <t>Субсидия на выполнение муниципального задания</t>
  </si>
  <si>
    <t>Субсидия на иные цели</t>
  </si>
  <si>
    <t>Средства от приносящей доход деятельности</t>
  </si>
  <si>
    <t xml:space="preserve"> Расходование финансовых средств</t>
  </si>
  <si>
    <t>Направление расхода</t>
  </si>
  <si>
    <t>Статья</t>
  </si>
  <si>
    <t>Субсидия на выполнение муниц. задания</t>
  </si>
  <si>
    <t>Ср-ва от приносящей доход деят-ти</t>
  </si>
  <si>
    <t>Итого</t>
  </si>
  <si>
    <t>Заработная плата</t>
  </si>
  <si>
    <t>Начисления на выплаты по оплате труда</t>
  </si>
  <si>
    <t>Услуги связи</t>
  </si>
  <si>
    <t>Работы, услуги по содержанию имущества:</t>
  </si>
  <si>
    <t>* сервисное обслуживание системы доочистки воды</t>
  </si>
  <si>
    <t>* ТО узла учета тепловой энергии</t>
  </si>
  <si>
    <t>* эксплуатационно-техническое обслуживание системы передачи извещений о пожаре, подключенной к системе пожарной сигнализации</t>
  </si>
  <si>
    <t>Прочие расходы</t>
  </si>
  <si>
    <t>Основные средства:</t>
  </si>
  <si>
    <t>*  учебники</t>
  </si>
  <si>
    <t>* мебель</t>
  </si>
  <si>
    <t>Материальные запасы:</t>
  </si>
  <si>
    <t>*  канцелярские товары</t>
  </si>
  <si>
    <t>Всего</t>
  </si>
  <si>
    <t>* компенсация з/пл</t>
  </si>
  <si>
    <t>Арендная плата за пользование имуществом</t>
  </si>
  <si>
    <t>Страхование</t>
  </si>
  <si>
    <t>Социальные пособия</t>
  </si>
  <si>
    <t>* окна, двери</t>
  </si>
  <si>
    <t>Коммунальные услуги,вывоз ТБО</t>
  </si>
  <si>
    <t>Прочие работы,услуги</t>
  </si>
  <si>
    <t>Остаток средств на лицевом счете на 01.01.2022</t>
  </si>
  <si>
    <t>* дератизация, дезинсекция,аккарицидная обработка</t>
  </si>
  <si>
    <t>* аттестаты,медали</t>
  </si>
  <si>
    <t>* АДО, АТО газового оборудования</t>
  </si>
  <si>
    <t>* поверка средств измерений</t>
  </si>
  <si>
    <t xml:space="preserve">* ТО компьютерной техники </t>
  </si>
  <si>
    <t>* заправка картриджей,ремонт компьютерной техники</t>
  </si>
  <si>
    <t>* оборудование для видеонаблюдения</t>
  </si>
  <si>
    <t>* рециркуляторы</t>
  </si>
  <si>
    <t>Сведения о поступлении и расходовании финансовых и материальных средств по итогам 2022 года по МБОУ школа № 71</t>
  </si>
  <si>
    <t>Лимиты 2022г.</t>
  </si>
  <si>
    <t>Поступления 2022 г.</t>
  </si>
  <si>
    <t>Кассовый расход 2022 г.</t>
  </si>
  <si>
    <t>Остаток средств на лицевом счете на 01.01.2023</t>
  </si>
  <si>
    <t>*  чистящие,моющие, дезинфицирующие средства и хозяйственные товары</t>
  </si>
  <si>
    <t xml:space="preserve">* монтаж АПС </t>
  </si>
  <si>
    <t>* электротовары</t>
  </si>
  <si>
    <t>* строительные и лакокрасочные материалы,линолеум</t>
  </si>
  <si>
    <t xml:space="preserve">* сантехнические товары </t>
  </si>
  <si>
    <t>* посуда</t>
  </si>
  <si>
    <t>* электротехнические испытания электрооборудования и  измерение сопротивления изоляции</t>
  </si>
  <si>
    <t>* Налоги, пошлины,сборы, штрафы,пени</t>
  </si>
  <si>
    <t>*  компьютерное,периферийное и интерактивное оборудование</t>
  </si>
  <si>
    <t>*  учебное оборудование,стенды</t>
  </si>
  <si>
    <t>* спортивное оборудование</t>
  </si>
  <si>
    <t>* государственная символика</t>
  </si>
  <si>
    <t>* манометр,расходомер</t>
  </si>
  <si>
    <t>* коммуникационное оборудование</t>
  </si>
  <si>
    <t>* тележка для ноутбуков</t>
  </si>
  <si>
    <t>* шкаф серверный</t>
  </si>
  <si>
    <t>* комплектующие к компьютерной технике,картриджи</t>
  </si>
  <si>
    <t>* учебное оборудование,наглядные пособия</t>
  </si>
  <si>
    <t>* спортивные товары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</si>
</sst>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5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7" fillId="0" borderId="0" xfId="0" applyFont="1"/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61"/>
  <sheetViews>
    <sheetView tabSelected="1" view="pageBreakPreview" zoomScale="90" zoomScaleSheetLayoutView="90" workbookViewId="0">
      <selection activeCell="H15" sqref="H15"/>
    </sheetView>
  </sheetViews>
  <sheetFormatPr defaultRowHeight="15" x14ac:dyDescent="0.25"/>
  <cols>
    <col min="1" max="1" width="40.140625" customWidth="1"/>
    <col min="2" max="2" width="19.7109375" customWidth="1"/>
    <col min="3" max="3" width="16.85546875" customWidth="1"/>
    <col min="4" max="4" width="16.28515625" customWidth="1"/>
    <col min="5" max="6" width="15.85546875" customWidth="1"/>
    <col min="7" max="7" width="14.5703125" customWidth="1"/>
    <col min="8" max="8" width="16.28515625" customWidth="1"/>
    <col min="9" max="9" width="15.42578125" customWidth="1"/>
    <col min="11" max="13" width="10" bestFit="1" customWidth="1"/>
  </cols>
  <sheetData>
    <row r="2" spans="1:9" ht="30.75" customHeight="1" x14ac:dyDescent="0.25">
      <c r="A2" s="25" t="s">
        <v>40</v>
      </c>
      <c r="B2" s="25"/>
      <c r="C2" s="25"/>
      <c r="D2" s="25"/>
      <c r="E2" s="25"/>
      <c r="F2" s="25"/>
      <c r="G2" s="25"/>
      <c r="H2" s="25"/>
    </row>
    <row r="3" spans="1:9" x14ac:dyDescent="0.25">
      <c r="A3" s="1"/>
      <c r="B3" s="1"/>
      <c r="C3" s="1"/>
      <c r="D3" s="1"/>
      <c r="E3" s="1"/>
      <c r="F3" s="1"/>
      <c r="G3" s="1"/>
      <c r="H3" s="1"/>
    </row>
    <row r="4" spans="1:9" ht="60" x14ac:dyDescent="0.25">
      <c r="A4" s="26" t="s">
        <v>0</v>
      </c>
      <c r="B4" s="26"/>
      <c r="C4" s="29" t="s">
        <v>41</v>
      </c>
      <c r="D4" s="30"/>
      <c r="E4" s="11" t="s">
        <v>31</v>
      </c>
      <c r="F4" s="11" t="s">
        <v>42</v>
      </c>
      <c r="G4" s="11" t="s">
        <v>43</v>
      </c>
      <c r="H4" s="11" t="s">
        <v>44</v>
      </c>
    </row>
    <row r="5" spans="1:9" x14ac:dyDescent="0.25">
      <c r="A5" s="27" t="s">
        <v>1</v>
      </c>
      <c r="B5" s="27"/>
      <c r="C5" s="31">
        <v>55247360.329999998</v>
      </c>
      <c r="D5" s="32"/>
      <c r="E5" s="2">
        <v>8091295</v>
      </c>
      <c r="F5" s="2">
        <f>47147450.29-588023.02</f>
        <v>46559427.269999996</v>
      </c>
      <c r="G5" s="2">
        <f>48880361.26-588023.02</f>
        <v>48292338.239999995</v>
      </c>
      <c r="H5" s="2">
        <f>E5+F5-G5</f>
        <v>6358384.0300000012</v>
      </c>
      <c r="I5" s="3"/>
    </row>
    <row r="6" spans="1:9" x14ac:dyDescent="0.25">
      <c r="A6" s="27" t="s">
        <v>2</v>
      </c>
      <c r="B6" s="27"/>
      <c r="C6" s="31">
        <v>11818316.109999999</v>
      </c>
      <c r="D6" s="32"/>
      <c r="E6" s="2">
        <v>999693.37000000104</v>
      </c>
      <c r="F6" s="2">
        <f>9473435.13-802087.19</f>
        <v>8671347.9400000013</v>
      </c>
      <c r="G6" s="2">
        <f>9919597.07-802087.19</f>
        <v>9117509.8800000008</v>
      </c>
      <c r="H6" s="2">
        <f t="shared" ref="H6:H7" si="0">E6+F6-G6</f>
        <v>553531.43000000156</v>
      </c>
    </row>
    <row r="7" spans="1:9" ht="15" customHeight="1" x14ac:dyDescent="0.25">
      <c r="A7" s="29" t="s">
        <v>3</v>
      </c>
      <c r="B7" s="30"/>
      <c r="C7" s="31">
        <v>110202.78</v>
      </c>
      <c r="D7" s="32"/>
      <c r="E7" s="2">
        <v>9790.4599999999991</v>
      </c>
      <c r="F7" s="2">
        <v>98409.57</v>
      </c>
      <c r="G7" s="2">
        <v>90512.71</v>
      </c>
      <c r="H7" s="2">
        <f t="shared" si="0"/>
        <v>17687.319999999992</v>
      </c>
    </row>
    <row r="8" spans="1:9" x14ac:dyDescent="0.25">
      <c r="A8" s="28"/>
      <c r="B8" s="28"/>
      <c r="C8" s="28"/>
      <c r="D8" s="28"/>
      <c r="E8" s="28"/>
      <c r="F8" s="28"/>
      <c r="G8" s="28"/>
      <c r="H8" s="28"/>
    </row>
    <row r="9" spans="1:9" x14ac:dyDescent="0.25">
      <c r="A9" s="24" t="s">
        <v>4</v>
      </c>
      <c r="B9" s="24"/>
      <c r="C9" s="24"/>
      <c r="D9" s="24"/>
      <c r="E9" s="24"/>
      <c r="F9" s="24"/>
      <c r="G9" s="24"/>
      <c r="H9" s="24"/>
    </row>
    <row r="10" spans="1:9" x14ac:dyDescent="0.25">
      <c r="A10" s="4"/>
      <c r="H10" s="3"/>
    </row>
    <row r="11" spans="1:9" ht="45" x14ac:dyDescent="0.25">
      <c r="A11" s="12" t="s">
        <v>5</v>
      </c>
      <c r="B11" s="12" t="s">
        <v>6</v>
      </c>
      <c r="C11" s="12" t="s">
        <v>7</v>
      </c>
      <c r="D11" s="12" t="s">
        <v>2</v>
      </c>
      <c r="E11" s="12" t="s">
        <v>8</v>
      </c>
      <c r="F11" s="12" t="s">
        <v>9</v>
      </c>
    </row>
    <row r="12" spans="1:9" x14ac:dyDescent="0.25">
      <c r="A12" s="5" t="s">
        <v>10</v>
      </c>
      <c r="B12" s="6">
        <v>211</v>
      </c>
      <c r="C12" s="7">
        <v>28234732.27</v>
      </c>
      <c r="D12" s="7">
        <v>1654842.2</v>
      </c>
      <c r="E12" s="7"/>
      <c r="F12" s="7">
        <f>SUM(C12:E12)</f>
        <v>29889574.469999999</v>
      </c>
    </row>
    <row r="13" spans="1:9" ht="28.5" x14ac:dyDescent="0.25">
      <c r="A13" s="5" t="s">
        <v>11</v>
      </c>
      <c r="B13" s="6">
        <v>213</v>
      </c>
      <c r="C13" s="7">
        <v>9244966.5299999993</v>
      </c>
      <c r="D13" s="7">
        <v>499646.71999999997</v>
      </c>
      <c r="E13" s="7"/>
      <c r="F13" s="7">
        <f t="shared" ref="F13:F59" si="1">SUM(C13:E13)</f>
        <v>9744613.25</v>
      </c>
    </row>
    <row r="14" spans="1:9" x14ac:dyDescent="0.25">
      <c r="A14" s="5" t="s">
        <v>12</v>
      </c>
      <c r="B14" s="6">
        <v>221</v>
      </c>
      <c r="C14" s="7">
        <v>16989.439999999999</v>
      </c>
      <c r="D14" s="7"/>
      <c r="E14" s="7"/>
      <c r="F14" s="7">
        <f t="shared" si="1"/>
        <v>16989.439999999999</v>
      </c>
    </row>
    <row r="15" spans="1:9" x14ac:dyDescent="0.25">
      <c r="A15" s="5" t="s">
        <v>29</v>
      </c>
      <c r="B15" s="6">
        <v>223</v>
      </c>
      <c r="C15" s="7">
        <v>3257205.1</v>
      </c>
      <c r="D15" s="7"/>
      <c r="E15" s="7">
        <v>45776.43</v>
      </c>
      <c r="F15" s="7">
        <f t="shared" si="1"/>
        <v>3302981.5300000003</v>
      </c>
    </row>
    <row r="16" spans="1:9" ht="28.5" x14ac:dyDescent="0.25">
      <c r="A16" s="5" t="s">
        <v>25</v>
      </c>
      <c r="B16" s="6">
        <v>224</v>
      </c>
      <c r="C16" s="7"/>
      <c r="D16" s="7"/>
      <c r="E16" s="7"/>
      <c r="F16" s="7">
        <f t="shared" si="1"/>
        <v>0</v>
      </c>
    </row>
    <row r="17" spans="1:13" ht="28.5" x14ac:dyDescent="0.25">
      <c r="A17" s="5" t="s">
        <v>13</v>
      </c>
      <c r="B17" s="6">
        <v>225</v>
      </c>
      <c r="C17" s="7">
        <f>SUM(C18:C27)</f>
        <v>3162800.6199999996</v>
      </c>
      <c r="D17" s="7">
        <f>SUM(D18:D27)</f>
        <v>0</v>
      </c>
      <c r="E17" s="7">
        <f>SUM(E18:E27)</f>
        <v>5600</v>
      </c>
      <c r="F17" s="7">
        <f>SUM(F18:F27)</f>
        <v>3168400.6199999996</v>
      </c>
      <c r="G17" s="3"/>
    </row>
    <row r="18" spans="1:13" ht="36.75" customHeight="1" x14ac:dyDescent="0.25">
      <c r="A18" s="8" t="s">
        <v>32</v>
      </c>
      <c r="B18" s="6"/>
      <c r="C18" s="14">
        <v>3913.98</v>
      </c>
      <c r="D18" s="2"/>
      <c r="E18" s="2"/>
      <c r="F18" s="2">
        <f t="shared" si="1"/>
        <v>3913.98</v>
      </c>
    </row>
    <row r="19" spans="1:13" x14ac:dyDescent="0.25">
      <c r="A19" s="8" t="s">
        <v>36</v>
      </c>
      <c r="B19" s="6"/>
      <c r="C19" s="14">
        <v>173700</v>
      </c>
      <c r="D19" s="2"/>
      <c r="E19" s="2"/>
      <c r="F19" s="2">
        <f t="shared" si="1"/>
        <v>173700</v>
      </c>
      <c r="L19" s="3"/>
    </row>
    <row r="20" spans="1:13" ht="30" x14ac:dyDescent="0.25">
      <c r="A20" s="8" t="s">
        <v>37</v>
      </c>
      <c r="B20" s="6"/>
      <c r="C20" s="14">
        <f>50000+31242</f>
        <v>81242</v>
      </c>
      <c r="D20" s="2"/>
      <c r="E20" s="2">
        <v>5600</v>
      </c>
      <c r="F20" s="2">
        <f t="shared" si="1"/>
        <v>86842</v>
      </c>
    </row>
    <row r="21" spans="1:13" x14ac:dyDescent="0.25">
      <c r="A21" s="8" t="s">
        <v>34</v>
      </c>
      <c r="B21" s="12"/>
      <c r="C21" s="14">
        <v>3971.56</v>
      </c>
      <c r="D21" s="2"/>
      <c r="E21" s="2"/>
      <c r="F21" s="2">
        <f t="shared" si="1"/>
        <v>3971.56</v>
      </c>
    </row>
    <row r="22" spans="1:13" ht="30" x14ac:dyDescent="0.25">
      <c r="A22" s="8" t="s">
        <v>14</v>
      </c>
      <c r="B22" s="12"/>
      <c r="C22" s="14">
        <v>25200</v>
      </c>
      <c r="D22" s="2"/>
      <c r="E22" s="2"/>
      <c r="F22" s="2">
        <f t="shared" si="1"/>
        <v>25200</v>
      </c>
      <c r="L22" s="3"/>
      <c r="M22" s="3"/>
    </row>
    <row r="23" spans="1:13" ht="45" x14ac:dyDescent="0.25">
      <c r="A23" s="8" t="s">
        <v>51</v>
      </c>
      <c r="B23" s="21"/>
      <c r="C23" s="14">
        <v>3699.38</v>
      </c>
      <c r="D23" s="2"/>
      <c r="E23" s="2"/>
      <c r="F23" s="2">
        <f t="shared" si="1"/>
        <v>3699.38</v>
      </c>
      <c r="L23" s="3"/>
      <c r="M23" s="3"/>
    </row>
    <row r="24" spans="1:13" x14ac:dyDescent="0.25">
      <c r="A24" s="8" t="s">
        <v>35</v>
      </c>
      <c r="B24" s="12"/>
      <c r="C24" s="14">
        <v>11100</v>
      </c>
      <c r="D24" s="2"/>
      <c r="E24" s="2"/>
      <c r="F24" s="2">
        <f t="shared" si="1"/>
        <v>11100</v>
      </c>
    </row>
    <row r="25" spans="1:13" x14ac:dyDescent="0.25">
      <c r="A25" s="8" t="s">
        <v>15</v>
      </c>
      <c r="B25" s="12"/>
      <c r="C25" s="14">
        <v>55223.44</v>
      </c>
      <c r="D25" s="2"/>
      <c r="E25" s="2"/>
      <c r="F25" s="2">
        <f t="shared" si="1"/>
        <v>55223.44</v>
      </c>
    </row>
    <row r="26" spans="1:13" x14ac:dyDescent="0.25">
      <c r="A26" s="8" t="s">
        <v>46</v>
      </c>
      <c r="B26" s="21"/>
      <c r="C26" s="14">
        <v>2780750.26</v>
      </c>
      <c r="D26" s="2"/>
      <c r="E26" s="2"/>
      <c r="F26" s="2">
        <f t="shared" si="1"/>
        <v>2780750.26</v>
      </c>
    </row>
    <row r="27" spans="1:13" ht="60" x14ac:dyDescent="0.25">
      <c r="A27" s="8" t="s">
        <v>16</v>
      </c>
      <c r="B27" s="12"/>
      <c r="C27" s="14">
        <v>24000</v>
      </c>
      <c r="D27" s="2"/>
      <c r="E27" s="2"/>
      <c r="F27" s="2">
        <f t="shared" si="1"/>
        <v>24000</v>
      </c>
    </row>
    <row r="28" spans="1:13" x14ac:dyDescent="0.25">
      <c r="A28" s="5" t="s">
        <v>30</v>
      </c>
      <c r="B28" s="6">
        <v>226</v>
      </c>
      <c r="C28" s="7">
        <v>384321.42</v>
      </c>
      <c r="D28" s="7">
        <v>6331438.96</v>
      </c>
      <c r="E28" s="7">
        <v>39136.28</v>
      </c>
      <c r="F28" s="7">
        <f t="shared" si="1"/>
        <v>6754896.6600000001</v>
      </c>
    </row>
    <row r="29" spans="1:13" x14ac:dyDescent="0.25">
      <c r="A29" s="5" t="s">
        <v>26</v>
      </c>
      <c r="B29" s="6">
        <v>227</v>
      </c>
      <c r="C29" s="7">
        <v>4880</v>
      </c>
      <c r="D29" s="7"/>
      <c r="E29" s="7"/>
      <c r="F29" s="7">
        <f t="shared" si="1"/>
        <v>4880</v>
      </c>
    </row>
    <row r="30" spans="1:13" x14ac:dyDescent="0.25">
      <c r="A30" s="5" t="s">
        <v>27</v>
      </c>
      <c r="B30" s="6">
        <v>266</v>
      </c>
      <c r="C30" s="7">
        <v>197218.25</v>
      </c>
      <c r="D30" s="7"/>
      <c r="E30" s="7"/>
      <c r="F30" s="7">
        <f t="shared" si="1"/>
        <v>197218.25</v>
      </c>
    </row>
    <row r="31" spans="1:13" x14ac:dyDescent="0.25">
      <c r="A31" s="5" t="s">
        <v>17</v>
      </c>
      <c r="B31" s="6">
        <v>290</v>
      </c>
      <c r="C31" s="7">
        <f>SUM(C32:C33)</f>
        <v>133121.32</v>
      </c>
      <c r="D31" s="7">
        <f>SUM(D32:D33)</f>
        <v>0</v>
      </c>
      <c r="E31" s="7">
        <f>SUM(E32:E33)</f>
        <v>0</v>
      </c>
      <c r="F31" s="7">
        <f t="shared" si="1"/>
        <v>133121.32</v>
      </c>
    </row>
    <row r="32" spans="1:13" x14ac:dyDescent="0.25">
      <c r="A32" s="8" t="s">
        <v>52</v>
      </c>
      <c r="B32" s="6"/>
      <c r="C32" s="2">
        <v>133121.32</v>
      </c>
      <c r="D32" s="2"/>
      <c r="E32" s="2"/>
      <c r="F32" s="2">
        <f>SUM(C32:E32)</f>
        <v>133121.32</v>
      </c>
      <c r="K32" s="3"/>
    </row>
    <row r="33" spans="1:7" x14ac:dyDescent="0.25">
      <c r="A33" s="8" t="s">
        <v>24</v>
      </c>
      <c r="B33" s="6"/>
      <c r="C33" s="2"/>
      <c r="D33" s="2"/>
      <c r="E33" s="2"/>
      <c r="F33" s="2">
        <f t="shared" si="1"/>
        <v>0</v>
      </c>
    </row>
    <row r="34" spans="1:7" x14ac:dyDescent="0.25">
      <c r="A34" s="5" t="s">
        <v>18</v>
      </c>
      <c r="B34" s="6">
        <v>310</v>
      </c>
      <c r="C34" s="7">
        <f>SUM(C35:C46)</f>
        <v>2086807.49</v>
      </c>
      <c r="D34" s="7">
        <f>SUM(D36:D46)</f>
        <v>42400</v>
      </c>
      <c r="E34" s="7">
        <f>SUM(E36:E46)</f>
        <v>0</v>
      </c>
      <c r="F34" s="7">
        <f t="shared" si="1"/>
        <v>2129207.4900000002</v>
      </c>
    </row>
    <row r="35" spans="1:7" ht="15" customHeight="1" x14ac:dyDescent="0.25">
      <c r="A35" s="8" t="s">
        <v>19</v>
      </c>
      <c r="B35" s="12"/>
      <c r="C35" s="2">
        <v>538672.75</v>
      </c>
      <c r="D35" s="2"/>
      <c r="E35" s="2"/>
      <c r="F35" s="2">
        <f t="shared" si="1"/>
        <v>538672.75</v>
      </c>
    </row>
    <row r="36" spans="1:7" ht="30" x14ac:dyDescent="0.25">
      <c r="A36" s="8" t="s">
        <v>53</v>
      </c>
      <c r="B36" s="12"/>
      <c r="C36" s="2">
        <f>390000+197790+12800+32600</f>
        <v>633190</v>
      </c>
      <c r="D36" s="2"/>
      <c r="E36" s="2"/>
      <c r="F36" s="2">
        <f t="shared" si="1"/>
        <v>633190</v>
      </c>
    </row>
    <row r="37" spans="1:7" x14ac:dyDescent="0.25">
      <c r="A37" s="8" t="s">
        <v>54</v>
      </c>
      <c r="B37" s="13"/>
      <c r="C37" s="2">
        <f>171155.81+243840+48200</f>
        <v>463195.81</v>
      </c>
      <c r="D37" s="2"/>
      <c r="E37" s="2"/>
      <c r="F37" s="2">
        <f t="shared" si="1"/>
        <v>463195.81</v>
      </c>
    </row>
    <row r="38" spans="1:7" x14ac:dyDescent="0.25">
      <c r="A38" s="8" t="s">
        <v>20</v>
      </c>
      <c r="B38" s="13"/>
      <c r="C38" s="2">
        <v>144500</v>
      </c>
      <c r="D38" s="2"/>
      <c r="E38" s="2"/>
      <c r="F38" s="2">
        <f t="shared" si="1"/>
        <v>144500</v>
      </c>
    </row>
    <row r="39" spans="1:7" ht="15.75" customHeight="1" x14ac:dyDescent="0.25">
      <c r="A39" s="8" t="s">
        <v>38</v>
      </c>
      <c r="B39" s="12"/>
      <c r="C39" s="2">
        <v>108900</v>
      </c>
      <c r="D39" s="2"/>
      <c r="E39" s="2"/>
      <c r="F39" s="2">
        <f t="shared" si="1"/>
        <v>108900</v>
      </c>
    </row>
    <row r="40" spans="1:7" ht="15.75" customHeight="1" x14ac:dyDescent="0.25">
      <c r="A40" s="8" t="s">
        <v>55</v>
      </c>
      <c r="B40" s="21"/>
      <c r="C40" s="2">
        <v>16702.38</v>
      </c>
      <c r="D40" s="2"/>
      <c r="E40" s="2"/>
      <c r="F40" s="2">
        <f t="shared" si="1"/>
        <v>16702.38</v>
      </c>
    </row>
    <row r="41" spans="1:7" ht="15.75" customHeight="1" x14ac:dyDescent="0.25">
      <c r="A41" s="8" t="s">
        <v>56</v>
      </c>
      <c r="B41" s="22"/>
      <c r="C41" s="2"/>
      <c r="D41" s="2">
        <v>42400</v>
      </c>
      <c r="E41" s="2"/>
      <c r="F41" s="2">
        <f t="shared" si="1"/>
        <v>42400</v>
      </c>
    </row>
    <row r="42" spans="1:7" ht="15.75" customHeight="1" x14ac:dyDescent="0.25">
      <c r="A42" s="8" t="s">
        <v>39</v>
      </c>
      <c r="B42" s="20"/>
      <c r="C42" s="2">
        <v>52966.55</v>
      </c>
      <c r="D42" s="2"/>
      <c r="E42" s="2"/>
      <c r="F42" s="2">
        <f t="shared" si="1"/>
        <v>52966.55</v>
      </c>
    </row>
    <row r="43" spans="1:7" ht="15.75" customHeight="1" x14ac:dyDescent="0.25">
      <c r="A43" s="8" t="s">
        <v>57</v>
      </c>
      <c r="B43" s="22"/>
      <c r="C43" s="2">
        <f>3540+42120</f>
        <v>45660</v>
      </c>
      <c r="D43" s="2"/>
      <c r="E43" s="2"/>
      <c r="F43" s="2">
        <f t="shared" si="1"/>
        <v>45660</v>
      </c>
    </row>
    <row r="44" spans="1:7" x14ac:dyDescent="0.25">
      <c r="A44" s="8" t="s">
        <v>58</v>
      </c>
      <c r="B44" s="13"/>
      <c r="C44" s="2">
        <f>18400+4800</f>
        <v>23200</v>
      </c>
      <c r="D44" s="2"/>
      <c r="E44" s="2"/>
      <c r="F44" s="2">
        <f t="shared" si="1"/>
        <v>23200</v>
      </c>
    </row>
    <row r="45" spans="1:7" x14ac:dyDescent="0.25">
      <c r="A45" s="8" t="s">
        <v>60</v>
      </c>
      <c r="B45" s="23"/>
      <c r="C45" s="2">
        <v>13800</v>
      </c>
      <c r="D45" s="2"/>
      <c r="E45" s="2"/>
      <c r="F45" s="2">
        <f t="shared" si="1"/>
        <v>13800</v>
      </c>
    </row>
    <row r="46" spans="1:7" x14ac:dyDescent="0.25">
      <c r="A46" s="8" t="s">
        <v>59</v>
      </c>
      <c r="B46" s="12"/>
      <c r="C46" s="2">
        <v>46020</v>
      </c>
      <c r="D46" s="2"/>
      <c r="E46" s="2"/>
      <c r="F46" s="2">
        <f t="shared" si="1"/>
        <v>46020</v>
      </c>
      <c r="G46" s="3"/>
    </row>
    <row r="47" spans="1:7" x14ac:dyDescent="0.25">
      <c r="A47" s="5" t="s">
        <v>21</v>
      </c>
      <c r="B47" s="6">
        <v>340</v>
      </c>
      <c r="C47" s="7">
        <f>SUM(C48:C59)</f>
        <v>1569295.7999999998</v>
      </c>
      <c r="D47" s="7">
        <f>SUM(D48:D59)</f>
        <v>589182</v>
      </c>
      <c r="E47" s="7">
        <f>SUM(E48:E59)</f>
        <v>0</v>
      </c>
      <c r="F47" s="7">
        <f t="shared" si="1"/>
        <v>2158477.7999999998</v>
      </c>
    </row>
    <row r="48" spans="1:7" x14ac:dyDescent="0.25">
      <c r="A48" s="8" t="s">
        <v>22</v>
      </c>
      <c r="B48" s="12"/>
      <c r="C48" s="2">
        <f>4200+55017.88</f>
        <v>59217.88</v>
      </c>
      <c r="D48" s="2"/>
      <c r="E48" s="2"/>
      <c r="F48" s="2">
        <f t="shared" si="1"/>
        <v>59217.88</v>
      </c>
    </row>
    <row r="49" spans="1:7" x14ac:dyDescent="0.25">
      <c r="A49" s="8" t="s">
        <v>47</v>
      </c>
      <c r="B49" s="22"/>
      <c r="C49" s="2">
        <f>17344+195</f>
        <v>17539</v>
      </c>
      <c r="D49" s="2"/>
      <c r="E49" s="2"/>
      <c r="F49" s="2">
        <f t="shared" si="1"/>
        <v>17539</v>
      </c>
    </row>
    <row r="50" spans="1:7" x14ac:dyDescent="0.25">
      <c r="A50" s="8" t="s">
        <v>56</v>
      </c>
      <c r="B50" s="22"/>
      <c r="C50" s="2"/>
      <c r="D50" s="2">
        <v>47600</v>
      </c>
      <c r="E50" s="2"/>
      <c r="F50" s="2">
        <f t="shared" si="1"/>
        <v>47600</v>
      </c>
    </row>
    <row r="51" spans="1:7" x14ac:dyDescent="0.25">
      <c r="A51" s="8" t="s">
        <v>50</v>
      </c>
      <c r="B51" s="22"/>
      <c r="C51" s="2"/>
      <c r="D51" s="2">
        <v>197057</v>
      </c>
      <c r="E51" s="2"/>
      <c r="F51" s="2">
        <f t="shared" si="1"/>
        <v>197057</v>
      </c>
    </row>
    <row r="52" spans="1:7" ht="45" x14ac:dyDescent="0.25">
      <c r="A52" s="8" t="s">
        <v>45</v>
      </c>
      <c r="B52" s="12"/>
      <c r="C52" s="2">
        <v>94150</v>
      </c>
      <c r="D52" s="2"/>
      <c r="E52" s="2"/>
      <c r="F52" s="2">
        <f t="shared" si="1"/>
        <v>94150</v>
      </c>
    </row>
    <row r="53" spans="1:7" x14ac:dyDescent="0.25">
      <c r="A53" s="8" t="s">
        <v>33</v>
      </c>
      <c r="B53" s="12"/>
      <c r="C53" s="2">
        <v>13326.48</v>
      </c>
      <c r="D53" s="2"/>
      <c r="E53" s="2"/>
      <c r="F53" s="2">
        <f t="shared" si="1"/>
        <v>13326.48</v>
      </c>
      <c r="G53" s="3"/>
    </row>
    <row r="54" spans="1:7" ht="30" x14ac:dyDescent="0.25">
      <c r="A54" s="8" t="s">
        <v>48</v>
      </c>
      <c r="B54" s="22"/>
      <c r="C54" s="2">
        <f>137896+69083</f>
        <v>206979</v>
      </c>
      <c r="D54" s="2"/>
      <c r="E54" s="2"/>
      <c r="F54" s="2">
        <f t="shared" si="1"/>
        <v>206979</v>
      </c>
      <c r="G54" s="3"/>
    </row>
    <row r="55" spans="1:7" x14ac:dyDescent="0.25">
      <c r="A55" s="8" t="s">
        <v>28</v>
      </c>
      <c r="B55" s="12"/>
      <c r="C55" s="2">
        <v>598667</v>
      </c>
      <c r="D55" s="2">
        <v>344525</v>
      </c>
      <c r="E55" s="2"/>
      <c r="F55" s="2">
        <f t="shared" si="1"/>
        <v>943192</v>
      </c>
    </row>
    <row r="56" spans="1:7" ht="30" x14ac:dyDescent="0.25">
      <c r="A56" s="8" t="s">
        <v>61</v>
      </c>
      <c r="B56" s="13"/>
      <c r="C56" s="2">
        <f>95795+53300+24160</f>
        <v>173255</v>
      </c>
      <c r="D56" s="2"/>
      <c r="E56" s="2"/>
      <c r="F56" s="2">
        <f t="shared" si="1"/>
        <v>173255</v>
      </c>
    </row>
    <row r="57" spans="1:7" x14ac:dyDescent="0.25">
      <c r="A57" s="8" t="s">
        <v>49</v>
      </c>
      <c r="B57" s="22"/>
      <c r="C57" s="2">
        <v>16700</v>
      </c>
      <c r="D57" s="2"/>
      <c r="E57" s="2"/>
      <c r="F57" s="2">
        <f t="shared" si="1"/>
        <v>16700</v>
      </c>
    </row>
    <row r="58" spans="1:7" ht="30" x14ac:dyDescent="0.25">
      <c r="A58" s="8" t="s">
        <v>62</v>
      </c>
      <c r="B58" s="12"/>
      <c r="C58" s="2">
        <f>188919.68+42390</f>
        <v>231309.68</v>
      </c>
      <c r="D58" s="2"/>
      <c r="E58" s="2"/>
      <c r="F58" s="2">
        <f t="shared" si="1"/>
        <v>231309.68</v>
      </c>
    </row>
    <row r="59" spans="1:7" ht="15.75" thickBot="1" x14ac:dyDescent="0.3">
      <c r="A59" s="8" t="s">
        <v>63</v>
      </c>
      <c r="B59" s="15"/>
      <c r="C59" s="16">
        <v>158151.76</v>
      </c>
      <c r="D59" s="16"/>
      <c r="E59" s="16"/>
      <c r="F59" s="16">
        <f t="shared" si="1"/>
        <v>158151.76</v>
      </c>
    </row>
    <row r="60" spans="1:7" s="9" customFormat="1" ht="15.75" thickBot="1" x14ac:dyDescent="0.3">
      <c r="A60" s="17" t="s">
        <v>23</v>
      </c>
      <c r="B60" s="18"/>
      <c r="C60" s="19">
        <f>C47+C34+C31+C30+C29+C28+C17+C16+C15+C14+C13+C12</f>
        <v>48292338.239999995</v>
      </c>
      <c r="D60" s="19">
        <f>D47+D34+D31+D30+D29+D28+D17+D16+D15+D14+D13+D12</f>
        <v>9117509.879999999</v>
      </c>
      <c r="E60" s="19">
        <f>E47+E34+E31+E30+E29+E28+E17+E16+E15+E14+E13+E12</f>
        <v>90512.709999999992</v>
      </c>
      <c r="F60" s="19">
        <f>F47+F34+F31+F30+F29+F28+F17+F16+F15+F14+F13+F12</f>
        <v>57500360.829999998</v>
      </c>
    </row>
    <row r="61" spans="1:7" ht="15.75" x14ac:dyDescent="0.25">
      <c r="A61" s="10"/>
      <c r="D61" s="3"/>
      <c r="E61" s="3"/>
      <c r="F61" s="3"/>
    </row>
  </sheetData>
  <sheetProtection password="CE28" sheet="1" objects="1" scenarios="1"/>
  <mergeCells count="11">
    <mergeCell ref="A9:H9"/>
    <mergeCell ref="A2:H2"/>
    <mergeCell ref="A4:B4"/>
    <mergeCell ref="A5:B5"/>
    <mergeCell ref="A6:B6"/>
    <mergeCell ref="A8:H8"/>
    <mergeCell ref="C4:D4"/>
    <mergeCell ref="C5:D5"/>
    <mergeCell ref="C6:D6"/>
    <mergeCell ref="C7:D7"/>
    <mergeCell ref="A7:B7"/>
  </mergeCells>
  <pageMargins left="0.19685039370078741" right="0.19685039370078741" top="0.19685039370078741" bottom="0.19685039370078741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шк.71</vt:lpstr>
      <vt:lpstr>шк.71!FIO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belozerova.lv</dc:creator>
  <cp:lastModifiedBy>Наталья Валерьевна Пошивалова</cp:lastModifiedBy>
  <dcterms:created xsi:type="dcterms:W3CDTF">2017-02-08T13:05:22Z</dcterms:created>
  <dcterms:modified xsi:type="dcterms:W3CDTF">2023-01-23T13:26:11Z</dcterms:modified>
</cp:coreProperties>
</file>